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495"/>
  </bookViews>
  <sheets>
    <sheet name="FINAL MBA Budget 2017-2018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2"/>
  <c r="E94"/>
  <c r="E4"/>
  <c r="E139"/>
  <c r="D139"/>
  <c r="C139"/>
  <c r="D135"/>
  <c r="D141" s="1"/>
  <c r="D143" s="1"/>
  <c r="E142" s="1"/>
  <c r="C135"/>
  <c r="D133"/>
  <c r="E132"/>
  <c r="E135" s="1"/>
  <c r="E141" s="1"/>
  <c r="E125"/>
  <c r="D125"/>
  <c r="C125"/>
  <c r="D118"/>
  <c r="D127" s="1"/>
  <c r="D129" s="1"/>
  <c r="E128" s="1"/>
  <c r="E116"/>
  <c r="C116"/>
  <c r="C118" s="1"/>
  <c r="E108"/>
  <c r="D108"/>
  <c r="C108"/>
  <c r="D101"/>
  <c r="D110" s="1"/>
  <c r="D112" s="1"/>
  <c r="E111" s="1"/>
  <c r="C101"/>
  <c r="E95"/>
  <c r="E101"/>
  <c r="E110" s="1"/>
  <c r="C90"/>
  <c r="D85"/>
  <c r="C85"/>
  <c r="E78"/>
  <c r="E85" s="1"/>
  <c r="E71"/>
  <c r="D71"/>
  <c r="C71"/>
  <c r="E65"/>
  <c r="D65"/>
  <c r="C65"/>
  <c r="E57"/>
  <c r="D57"/>
  <c r="C57"/>
  <c r="E48"/>
  <c r="D48"/>
  <c r="C48"/>
  <c r="E40"/>
  <c r="D40"/>
  <c r="C40"/>
  <c r="E36"/>
  <c r="D36"/>
  <c r="C36"/>
  <c r="D9"/>
  <c r="C9"/>
  <c r="E7"/>
  <c r="E9"/>
  <c r="E143" l="1"/>
  <c r="C87"/>
  <c r="C89" s="1"/>
  <c r="C127"/>
  <c r="C129" s="1"/>
  <c r="E87"/>
  <c r="E89" s="1"/>
  <c r="D87"/>
  <c r="D89" s="1"/>
  <c r="C110"/>
  <c r="C112" s="1"/>
  <c r="E118"/>
  <c r="E127" s="1"/>
  <c r="E129" s="1"/>
  <c r="C141"/>
  <c r="C143" s="1"/>
  <c r="C91"/>
  <c r="E112"/>
  <c r="D91" l="1"/>
  <c r="E90" s="1"/>
  <c r="E91" s="1"/>
</calcChain>
</file>

<file path=xl/sharedStrings.xml><?xml version="1.0" encoding="utf-8"?>
<sst xmlns="http://schemas.openxmlformats.org/spreadsheetml/2006/main" count="174" uniqueCount="158">
  <si>
    <t>ACCOUNT DESCRIPTION</t>
  </si>
  <si>
    <t>BUDGET
16/17</t>
  </si>
  <si>
    <t>OPERATING INCOME</t>
  </si>
  <si>
    <t>Operating Funds Assessment</t>
  </si>
  <si>
    <t>01,02,04&amp;16</t>
  </si>
  <si>
    <t>Misc. Owner Fee Income</t>
  </si>
  <si>
    <t>Building Permit Fees</t>
  </si>
  <si>
    <t>Operating Fund Earned Interest</t>
  </si>
  <si>
    <t>TOTAL INCOME</t>
  </si>
  <si>
    <t>OPERATING EXPENSES</t>
  </si>
  <si>
    <t>General &amp; Administrative</t>
  </si>
  <si>
    <t>Insurance:      (Property/Liability)</t>
  </si>
  <si>
    <t xml:space="preserve">                       (D&amp;O)</t>
  </si>
  <si>
    <t xml:space="preserve">                       (Crime Coverage)</t>
  </si>
  <si>
    <t xml:space="preserve">                       (Workers Comp.)</t>
  </si>
  <si>
    <t>Legal</t>
  </si>
  <si>
    <t>Taxes:              (Federal)</t>
  </si>
  <si>
    <t xml:space="preserve">                        (State)</t>
  </si>
  <si>
    <t xml:space="preserve">                        (Franchise)</t>
  </si>
  <si>
    <t xml:space="preserve">                        (Payroll)</t>
  </si>
  <si>
    <t>Communications</t>
  </si>
  <si>
    <t>Recruiting</t>
  </si>
  <si>
    <t>Directory</t>
  </si>
  <si>
    <t>Meeting Expense</t>
  </si>
  <si>
    <t>Social  &amp; Hospitality</t>
  </si>
  <si>
    <t>Property Management (Contract)</t>
  </si>
  <si>
    <t>Collection Fees Expenses</t>
  </si>
  <si>
    <t>7107</t>
  </si>
  <si>
    <t>Bethany Beach VFC EMS Fee</t>
  </si>
  <si>
    <t>7108</t>
  </si>
  <si>
    <t>Guard House Land Lease</t>
  </si>
  <si>
    <t>7116</t>
  </si>
  <si>
    <t>TOTAL GENERAL &amp; ADMINISTRATIVE</t>
  </si>
  <si>
    <t>Construction</t>
  </si>
  <si>
    <t>TOTAL CONSTRUCTION</t>
  </si>
  <si>
    <t>Utilities</t>
  </si>
  <si>
    <t>Electric:(Guard House, Street Lights &amp; Ent)</t>
  </si>
  <si>
    <t>Water</t>
  </si>
  <si>
    <t>Telephone (Guard House)</t>
  </si>
  <si>
    <t>8025</t>
  </si>
  <si>
    <t>Household Trash Removal/Recycle</t>
  </si>
  <si>
    <t>8026</t>
  </si>
  <si>
    <t>Yard Waste Removal</t>
  </si>
  <si>
    <t>8027</t>
  </si>
  <si>
    <t>Trash Rebate Program</t>
  </si>
  <si>
    <t>TOTAL UTILITIES</t>
  </si>
  <si>
    <t>Beach Activities</t>
  </si>
  <si>
    <t>Lifeguard Payroll</t>
  </si>
  <si>
    <t>Housing Expenses</t>
  </si>
  <si>
    <t>Certifications/Dues</t>
  </si>
  <si>
    <t>Uniforms</t>
  </si>
  <si>
    <t>Equipment</t>
  </si>
  <si>
    <t>9030</t>
  </si>
  <si>
    <t>Beach Programs</t>
  </si>
  <si>
    <t xml:space="preserve">TOTAL BEACH ACTIVITIES </t>
  </si>
  <si>
    <t>Security (Beach/Parking)</t>
  </si>
  <si>
    <t>Inseason Security Payroll</t>
  </si>
  <si>
    <t>Passes (Beach + Parking)</t>
  </si>
  <si>
    <t>Telephone (Cell)</t>
  </si>
  <si>
    <t>Transportation</t>
  </si>
  <si>
    <t>TOTAL SECURITY</t>
  </si>
  <si>
    <t>Contingency Funds</t>
  </si>
  <si>
    <t>9999</t>
  </si>
  <si>
    <t>Contingency Fund</t>
  </si>
  <si>
    <t>Transfer to CRF</t>
  </si>
  <si>
    <t>Transfer to Beach Fund</t>
  </si>
  <si>
    <t>Transfer to Legal Fund</t>
  </si>
  <si>
    <t xml:space="preserve">TOTAL CONTINGENCY </t>
  </si>
  <si>
    <t>Community Facilities</t>
  </si>
  <si>
    <t>Maintenance &amp; Repair (General)</t>
  </si>
  <si>
    <t>Spring / Storm Clean Up</t>
  </si>
  <si>
    <t>Drainage Maintenance</t>
  </si>
  <si>
    <t>Walkway Maintenance</t>
  </si>
  <si>
    <t>8520</t>
  </si>
  <si>
    <t>Fences &amp; Gate Maint</t>
  </si>
  <si>
    <t xml:space="preserve">Mowing </t>
  </si>
  <si>
    <t>8528</t>
  </si>
  <si>
    <t>Snow Removal</t>
  </si>
  <si>
    <t>Vehicle Maintenance</t>
  </si>
  <si>
    <t>8535</t>
  </si>
  <si>
    <t>Guard House Operations</t>
  </si>
  <si>
    <t>8605</t>
  </si>
  <si>
    <t>Traffic Control Signage</t>
  </si>
  <si>
    <t>8650</t>
  </si>
  <si>
    <t>Landscape Maintenance</t>
  </si>
  <si>
    <t>8660</t>
  </si>
  <si>
    <t>Landscape Irrigation</t>
  </si>
  <si>
    <t xml:space="preserve">TOTAL COMMUNITY FACILITIES </t>
  </si>
  <si>
    <t>TOTAL OPERATING EXPENSES</t>
  </si>
  <si>
    <t>TOTAL OPERATING SURPLUS/DEFICIT</t>
  </si>
  <si>
    <t>YEAR BEGINNING BALANCE</t>
  </si>
  <si>
    <t>YEAR END BALANCE</t>
  </si>
  <si>
    <t>CAPITAL RESERVE BUDGET</t>
  </si>
  <si>
    <t>CAPITAL RESERVE FUND INCOME</t>
  </si>
  <si>
    <t>Capital Improvement Funds Assessment</t>
  </si>
  <si>
    <t>Transfer From Operations</t>
  </si>
  <si>
    <t>Forfeited Building Deposits</t>
  </si>
  <si>
    <t>6021</t>
  </si>
  <si>
    <t>Capital Improvement Fund Earned Int</t>
  </si>
  <si>
    <t>6070</t>
  </si>
  <si>
    <t>Rental Income</t>
  </si>
  <si>
    <t>6075</t>
  </si>
  <si>
    <t>Memorials Income</t>
  </si>
  <si>
    <t>6400</t>
  </si>
  <si>
    <t>Memorial Benches</t>
  </si>
  <si>
    <t>TOTAL CAPITAL RESERVE FUND INCOME</t>
  </si>
  <si>
    <t>CAPITAL IMPROVEMENT EXPENSES</t>
  </si>
  <si>
    <t>10500</t>
  </si>
  <si>
    <t>Roads</t>
  </si>
  <si>
    <t>Drainage</t>
  </si>
  <si>
    <t>Landscape/Other Improvements</t>
  </si>
  <si>
    <t>Streetscape Improvements</t>
  </si>
  <si>
    <t>General Improvement Projects</t>
  </si>
  <si>
    <t>TOTAL CAPITAL RESERVE FUND EXPENSES</t>
  </si>
  <si>
    <t>CAPITAL RESERVE FUND SURPLUS/DEFICIT</t>
  </si>
  <si>
    <t>BEACH FUND BUDGET</t>
  </si>
  <si>
    <t>BEACH FUND INCOME</t>
  </si>
  <si>
    <t>Beach Funds Assessment</t>
  </si>
  <si>
    <t>Transfer from Operations</t>
  </si>
  <si>
    <t>Beach Fund Earned Int</t>
  </si>
  <si>
    <t>TOTAL BEACH FUND INCOME</t>
  </si>
  <si>
    <t>BEACH FUND EXPENSES</t>
  </si>
  <si>
    <t>11010</t>
  </si>
  <si>
    <t>Dune Grass</t>
  </si>
  <si>
    <t>11016</t>
  </si>
  <si>
    <t>Dune Crossings</t>
  </si>
  <si>
    <t>11020</t>
  </si>
  <si>
    <t>Admin/Legal</t>
  </si>
  <si>
    <t>TOTAL BEACH FUND EXPENSES</t>
  </si>
  <si>
    <t>BEACH FUND SURPLUS/DEFICIT</t>
  </si>
  <si>
    <t>LEGAL FUND BUDGET</t>
  </si>
  <si>
    <t>LEGAL FUND INCOME</t>
  </si>
  <si>
    <t>7006</t>
  </si>
  <si>
    <t>Legal Funds Assessment</t>
  </si>
  <si>
    <t>7007</t>
  </si>
  <si>
    <t>7008</t>
  </si>
  <si>
    <t>Legal Fund Earned Int</t>
  </si>
  <si>
    <t>TOTAL LEGAL FUND INCOME</t>
  </si>
  <si>
    <t>LEGAL FUND EXPENSES</t>
  </si>
  <si>
    <t>Expenses</t>
  </si>
  <si>
    <t>TOTAL LEGAL FUND EXPENSES</t>
  </si>
  <si>
    <t>LEGAL FUND SURPLUS/DEFICIT</t>
  </si>
  <si>
    <t>ACTUAL YEAR END</t>
  </si>
  <si>
    <t>BUDGET
17/18</t>
  </si>
  <si>
    <t xml:space="preserve"> </t>
  </si>
  <si>
    <t>Resale Packet Fees</t>
  </si>
  <si>
    <t>Payroll Processing</t>
  </si>
  <si>
    <t>7010</t>
  </si>
  <si>
    <t>Accounting:       (Compilation &amp; Tax Prep.)</t>
  </si>
  <si>
    <t>7025,7027</t>
  </si>
  <si>
    <t>Office Expenses (Including Reproduction)</t>
  </si>
  <si>
    <t>7026, 7031</t>
  </si>
  <si>
    <t>Postage and Registered Agent Fee</t>
  </si>
  <si>
    <t>Property Management Misc.-Schedule A</t>
  </si>
  <si>
    <t>Resale Packets</t>
  </si>
  <si>
    <t>Construction Monitor</t>
  </si>
  <si>
    <t>Height Surveys</t>
  </si>
  <si>
    <t>Dune Fencing/Rope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</si>
</sst>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 Narrow"/>
      <family val="2"/>
    </font>
    <font>
      <b/>
      <sz val="14"/>
      <name val="Arial"/>
      <family val="2"/>
    </font>
    <font>
      <b/>
      <sz val="14"/>
      <name val="Arial Narrow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2" fontId="3" fillId="0" borderId="1" xfId="2" applyNumberFormat="1" applyFont="1" applyFill="1" applyBorder="1" applyAlignment="1" applyProtection="1">
      <alignment horizontal="center" vertical="center" wrapText="1" readingOrder="1"/>
      <protection locked="0"/>
    </xf>
    <xf numFmtId="11" fontId="4" fillId="0" borderId="2" xfId="2" quotePrefix="1" applyNumberFormat="1" applyFont="1" applyFill="1" applyBorder="1" applyAlignment="1" applyProtection="1">
      <alignment horizontal="center" vertical="center" wrapText="1" readingOrder="1"/>
      <protection locked="0"/>
    </xf>
    <xf numFmtId="43" fontId="5" fillId="0" borderId="2" xfId="2" quotePrefix="1" applyNumberFormat="1" applyFont="1" applyFill="1" applyBorder="1" applyAlignment="1" applyProtection="1">
      <alignment horizontal="center" vertical="center" wrapText="1" readingOrder="1"/>
      <protection locked="0"/>
    </xf>
    <xf numFmtId="43" fontId="5" fillId="0" borderId="3" xfId="2" quotePrefix="1" applyNumberFormat="1" applyFont="1" applyFill="1" applyBorder="1" applyAlignment="1" applyProtection="1">
      <alignment horizontal="center" vertical="center" wrapText="1" readingOrder="1"/>
      <protection locked="0"/>
    </xf>
    <xf numFmtId="43" fontId="6" fillId="0" borderId="0" xfId="2" applyNumberFormat="1" applyFont="1" applyFill="1" applyBorder="1" applyAlignment="1" applyProtection="1">
      <alignment vertical="center" readingOrder="1"/>
      <protection locked="0"/>
    </xf>
    <xf numFmtId="43" fontId="6" fillId="0" borderId="0" xfId="2" applyNumberFormat="1" applyFont="1" applyFill="1" applyBorder="1" applyAlignment="1" applyProtection="1">
      <alignment vertical="center" wrapText="1" readingOrder="1"/>
      <protection locked="0"/>
    </xf>
    <xf numFmtId="43" fontId="6" fillId="0" borderId="8" xfId="2" applyNumberFormat="1" applyFont="1" applyFill="1" applyBorder="1" applyAlignment="1" applyProtection="1">
      <alignment vertical="center" wrapText="1" readingOrder="1"/>
      <protection locked="0"/>
    </xf>
    <xf numFmtId="49" fontId="2" fillId="0" borderId="7" xfId="2" quotePrefix="1" applyNumberFormat="1" applyFont="1" applyFill="1" applyBorder="1" applyAlignment="1" applyProtection="1">
      <alignment horizontal="center" vertical="center" readingOrder="1"/>
      <protection locked="0"/>
    </xf>
    <xf numFmtId="0" fontId="6" fillId="0" borderId="0" xfId="2" applyFont="1" applyFill="1" applyBorder="1" applyAlignment="1" applyProtection="1">
      <alignment vertical="center" wrapText="1" readingOrder="1"/>
      <protection locked="0"/>
    </xf>
    <xf numFmtId="49" fontId="2" fillId="0" borderId="7" xfId="2" applyNumberFormat="1" applyFont="1" applyFill="1" applyBorder="1" applyAlignment="1" applyProtection="1">
      <alignment horizontal="center" vertical="center" readingOrder="1"/>
      <protection locked="0"/>
    </xf>
    <xf numFmtId="43" fontId="4" fillId="0" borderId="10" xfId="2" applyNumberFormat="1" applyFont="1" applyFill="1" applyBorder="1" applyAlignment="1" applyProtection="1">
      <alignment vertical="center" wrapText="1" readingOrder="1"/>
      <protection locked="0"/>
    </xf>
    <xf numFmtId="43" fontId="4" fillId="0" borderId="11" xfId="2" applyNumberFormat="1" applyFont="1" applyFill="1" applyBorder="1" applyAlignment="1" applyProtection="1">
      <alignment vertical="center" wrapText="1" readingOrder="1"/>
      <protection locked="0"/>
    </xf>
    <xf numFmtId="0" fontId="6" fillId="0" borderId="0" xfId="2" quotePrefix="1" applyFont="1" applyFill="1" applyBorder="1" applyAlignment="1" applyProtection="1">
      <alignment horizontal="left" vertical="center" wrapText="1" readingOrder="1"/>
      <protection locked="0"/>
    </xf>
    <xf numFmtId="43" fontId="4" fillId="0" borderId="0" xfId="2" applyNumberFormat="1" applyFont="1" applyFill="1" applyBorder="1" applyAlignment="1" applyProtection="1">
      <alignment vertical="center" wrapText="1" readingOrder="1"/>
      <protection locked="0"/>
    </xf>
    <xf numFmtId="43" fontId="4" fillId="0" borderId="8" xfId="2" applyNumberFormat="1" applyFont="1" applyFill="1" applyBorder="1" applyAlignment="1" applyProtection="1">
      <alignment vertical="center" wrapText="1" readingOrder="1"/>
      <protection locked="0"/>
    </xf>
    <xf numFmtId="43" fontId="7" fillId="0" borderId="8" xfId="2" applyNumberFormat="1" applyFont="1" applyFill="1" applyBorder="1" applyAlignment="1" applyProtection="1">
      <alignment vertical="center" wrapText="1" readingOrder="1"/>
      <protection locked="0"/>
    </xf>
    <xf numFmtId="0" fontId="6" fillId="0" borderId="0" xfId="2" applyFont="1" applyFill="1" applyBorder="1" applyAlignment="1" applyProtection="1">
      <alignment horizontal="left" vertical="center" wrapText="1" readingOrder="1"/>
      <protection locked="0"/>
    </xf>
    <xf numFmtId="49" fontId="2" fillId="0" borderId="7" xfId="2" applyNumberFormat="1" applyFont="1" applyFill="1" applyBorder="1" applyAlignment="1" applyProtection="1">
      <alignment horizontal="center" vertical="center" wrapText="1" readingOrder="1"/>
      <protection locked="0"/>
    </xf>
    <xf numFmtId="49" fontId="8" fillId="0" borderId="7" xfId="2" applyNumberFormat="1" applyFont="1" applyFill="1" applyBorder="1" applyAlignment="1" applyProtection="1">
      <alignment horizontal="center" vertical="center" readingOrder="1"/>
      <protection locked="0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43" fontId="4" fillId="0" borderId="13" xfId="1" applyNumberFormat="1" applyFont="1" applyFill="1" applyBorder="1" applyAlignment="1" applyProtection="1">
      <alignment vertical="center" wrapText="1" readingOrder="1"/>
      <protection locked="0"/>
    </xf>
    <xf numFmtId="43" fontId="4" fillId="0" borderId="13" xfId="2" applyNumberFormat="1" applyFont="1" applyFill="1" applyBorder="1" applyAlignment="1" applyProtection="1">
      <alignment vertical="center" wrapText="1" readingOrder="1"/>
      <protection locked="0"/>
    </xf>
    <xf numFmtId="43" fontId="4" fillId="0" borderId="14" xfId="2" applyNumberFormat="1" applyFont="1" applyFill="1" applyBorder="1" applyAlignment="1" applyProtection="1">
      <alignment vertical="center" wrapText="1" readingOrder="1"/>
      <protection locked="0"/>
    </xf>
    <xf numFmtId="43" fontId="4" fillId="0" borderId="16" xfId="2" applyNumberFormat="1" applyFont="1" applyFill="1" applyBorder="1" applyAlignment="1" applyProtection="1">
      <alignment vertical="center" wrapText="1" readingOrder="1"/>
      <protection locked="0"/>
    </xf>
    <xf numFmtId="43" fontId="4" fillId="0" borderId="17" xfId="2" applyNumberFormat="1" applyFont="1" applyFill="1" applyBorder="1" applyAlignment="1" applyProtection="1">
      <alignment vertical="center" wrapText="1" readingOrder="1"/>
      <protection locked="0"/>
    </xf>
    <xf numFmtId="0" fontId="7" fillId="0" borderId="0" xfId="2" applyFont="1" applyFill="1" applyBorder="1" applyAlignment="1" applyProtection="1">
      <alignment horizontal="left" vertical="center" wrapText="1" readingOrder="1"/>
      <protection locked="0"/>
    </xf>
    <xf numFmtId="49" fontId="2" fillId="0" borderId="2" xfId="2" applyNumberFormat="1" applyFont="1" applyFill="1" applyBorder="1" applyAlignment="1" applyProtection="1">
      <alignment horizontal="center" vertical="center" readingOrder="1"/>
      <protection locked="0"/>
    </xf>
    <xf numFmtId="0" fontId="6" fillId="0" borderId="2" xfId="2" applyFont="1" applyFill="1" applyBorder="1" applyAlignment="1" applyProtection="1">
      <alignment vertical="center" wrapText="1" readingOrder="1"/>
      <protection locked="0"/>
    </xf>
    <xf numFmtId="43" fontId="6" fillId="0" borderId="2" xfId="2" applyNumberFormat="1" applyFont="1" applyFill="1" applyBorder="1" applyAlignment="1" applyProtection="1">
      <alignment vertical="center" readingOrder="1"/>
      <protection locked="0"/>
    </xf>
    <xf numFmtId="43" fontId="6" fillId="0" borderId="2" xfId="2" applyNumberFormat="1" applyFont="1" applyFill="1" applyBorder="1" applyAlignment="1" applyProtection="1">
      <alignment vertical="center" wrapText="1" readingOrder="1"/>
      <protection locked="0"/>
    </xf>
    <xf numFmtId="0" fontId="0" fillId="0" borderId="0" xfId="0" applyBorder="1"/>
    <xf numFmtId="0" fontId="4" fillId="0" borderId="9" xfId="2" applyFont="1" applyFill="1" applyBorder="1" applyAlignment="1" applyProtection="1">
      <alignment horizontal="center" vertical="center" wrapText="1" readingOrder="1"/>
      <protection locked="0"/>
    </xf>
    <xf numFmtId="0" fontId="4" fillId="0" borderId="10" xfId="2" applyFont="1" applyFill="1" applyBorder="1" applyAlignment="1" applyProtection="1">
      <alignment horizontal="center" vertical="center" wrapText="1" readingOrder="1"/>
      <protection locked="0"/>
    </xf>
    <xf numFmtId="0" fontId="4" fillId="0" borderId="15" xfId="2" applyFont="1" applyFill="1" applyBorder="1" applyAlignment="1" applyProtection="1">
      <alignment horizontal="center" vertical="center" wrapText="1" readingOrder="1"/>
      <protection locked="0"/>
    </xf>
    <xf numFmtId="0" fontId="4" fillId="0" borderId="16" xfId="2" applyFont="1" applyFill="1" applyBorder="1" applyAlignment="1" applyProtection="1">
      <alignment horizontal="center" vertical="center" wrapText="1" readingOrder="1"/>
      <protection locked="0"/>
    </xf>
    <xf numFmtId="49" fontId="4" fillId="0" borderId="4" xfId="2" applyNumberFormat="1" applyFont="1" applyFill="1" applyBorder="1" applyAlignment="1" applyProtection="1">
      <alignment horizontal="center" vertical="center" readingOrder="1"/>
      <protection locked="0"/>
    </xf>
    <xf numFmtId="49" fontId="4" fillId="0" borderId="5" xfId="2" applyNumberFormat="1" applyFont="1" applyFill="1" applyBorder="1" applyAlignment="1" applyProtection="1">
      <alignment horizontal="center" vertical="center" readingOrder="1"/>
      <protection locked="0"/>
    </xf>
    <xf numFmtId="49" fontId="4" fillId="0" borderId="6" xfId="2" applyNumberFormat="1" applyFont="1" applyFill="1" applyBorder="1" applyAlignment="1" applyProtection="1">
      <alignment horizontal="center" vertical="center" readingOrder="1"/>
      <protection locked="0"/>
    </xf>
    <xf numFmtId="0" fontId="4" fillId="0" borderId="7" xfId="2" applyFont="1" applyFill="1" applyBorder="1" applyAlignment="1" applyProtection="1">
      <alignment horizontal="left" vertical="center" readingOrder="1"/>
      <protection locked="0"/>
    </xf>
    <xf numFmtId="0" fontId="4" fillId="0" borderId="0" xfId="2" applyFont="1" applyFill="1" applyBorder="1" applyAlignment="1" applyProtection="1">
      <alignment horizontal="left" vertical="center" readingOrder="1"/>
      <protection locked="0"/>
    </xf>
    <xf numFmtId="0" fontId="4" fillId="0" borderId="12" xfId="2" applyFont="1" applyFill="1" applyBorder="1" applyAlignment="1" applyProtection="1">
      <alignment horizontal="left" vertical="center" readingOrder="1"/>
      <protection locked="0"/>
    </xf>
    <xf numFmtId="0" fontId="4" fillId="0" borderId="13" xfId="2" applyFont="1" applyFill="1" applyBorder="1" applyAlignment="1" applyProtection="1">
      <alignment horizontal="left" vertical="center" readingOrder="1"/>
      <protection locked="0"/>
    </xf>
    <xf numFmtId="49" fontId="4" fillId="0" borderId="4" xfId="2" quotePrefix="1" applyNumberFormat="1" applyFont="1" applyFill="1" applyBorder="1" applyAlignment="1" applyProtection="1">
      <alignment horizontal="center" vertical="center" readingOrder="1"/>
      <protection locked="0"/>
    </xf>
    <xf numFmtId="0" fontId="4" fillId="0" borderId="9" xfId="2" applyFont="1" applyFill="1" applyBorder="1" applyAlignment="1" applyProtection="1">
      <alignment horizontal="center" vertical="center" readingOrder="1"/>
      <protection locked="0"/>
    </xf>
    <xf numFmtId="0" fontId="4" fillId="0" borderId="10" xfId="2" applyFont="1" applyFill="1" applyBorder="1" applyAlignment="1" applyProtection="1">
      <alignment horizontal="center" vertical="center" readingOrder="1"/>
      <protection locked="0"/>
    </xf>
    <xf numFmtId="0" fontId="4" fillId="0" borderId="4" xfId="2" quotePrefix="1" applyFont="1" applyFill="1" applyBorder="1" applyAlignment="1" applyProtection="1">
      <alignment horizontal="center" vertical="center" wrapText="1" readingOrder="1"/>
      <protection locked="0"/>
    </xf>
    <xf numFmtId="0" fontId="4" fillId="0" borderId="5" xfId="2" applyFont="1" applyFill="1" applyBorder="1" applyAlignment="1" applyProtection="1">
      <alignment horizontal="center" vertical="center" wrapText="1" readingOrder="1"/>
      <protection locked="0"/>
    </xf>
    <xf numFmtId="0" fontId="4" fillId="0" borderId="6" xfId="2" applyFont="1" applyFill="1" applyBorder="1" applyAlignment="1" applyProtection="1">
      <alignment horizontal="center" vertical="center" wrapText="1" readingOrder="1"/>
      <protection locked="0"/>
    </xf>
    <xf numFmtId="0" fontId="4" fillId="0" borderId="12" xfId="2" applyFont="1" applyFill="1" applyBorder="1" applyAlignment="1" applyProtection="1">
      <alignment horizontal="left" vertical="center" wrapText="1" readingOrder="1"/>
      <protection locked="0"/>
    </xf>
    <xf numFmtId="0" fontId="4" fillId="0" borderId="13" xfId="2" applyFont="1" applyFill="1" applyBorder="1" applyAlignment="1" applyProtection="1">
      <alignment horizontal="left" vertical="center" wrapText="1" readingOrder="1"/>
      <protection locked="0"/>
    </xf>
    <xf numFmtId="0" fontId="4" fillId="0" borderId="9" xfId="2" quotePrefix="1" applyFont="1" applyFill="1" applyBorder="1" applyAlignment="1" applyProtection="1">
      <alignment horizontal="center" vertical="center" wrapText="1" readingOrder="1"/>
      <protection locked="0"/>
    </xf>
    <xf numFmtId="0" fontId="4" fillId="0" borderId="4" xfId="2" applyFont="1" applyFill="1" applyBorder="1" applyAlignment="1" applyProtection="1">
      <alignment horizontal="center" vertical="center" wrapText="1" readingOrder="1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45"/>
  <sheetViews>
    <sheetView tabSelected="1" topLeftCell="A132" zoomScale="75" zoomScaleNormal="75" workbookViewId="0">
      <selection activeCell="E162" sqref="E162"/>
    </sheetView>
  </sheetViews>
  <sheetFormatPr defaultRowHeight="15"/>
  <cols>
    <col min="1" max="1" width="11.5703125" customWidth="1"/>
    <col min="2" max="2" width="54.28515625" customWidth="1"/>
    <col min="3" max="4" width="18.28515625" customWidth="1"/>
    <col min="5" max="5" width="19.42578125" customWidth="1"/>
  </cols>
  <sheetData>
    <row r="1" spans="1:5" ht="57.75" customHeight="1" thickBot="1">
      <c r="A1" s="1">
        <v>2200</v>
      </c>
      <c r="B1" s="2" t="s">
        <v>0</v>
      </c>
      <c r="C1" s="3" t="s">
        <v>1</v>
      </c>
      <c r="D1" s="3" t="s">
        <v>142</v>
      </c>
      <c r="E1" s="4" t="s">
        <v>143</v>
      </c>
    </row>
    <row r="2" spans="1:5" ht="18" customHeight="1" thickBot="1">
      <c r="A2" s="52" t="s">
        <v>144</v>
      </c>
      <c r="B2" s="47"/>
      <c r="C2" s="47"/>
      <c r="D2" s="47"/>
      <c r="E2" s="48"/>
    </row>
    <row r="3" spans="1:5" ht="18" customHeight="1">
      <c r="A3" s="39" t="s">
        <v>2</v>
      </c>
      <c r="B3" s="40"/>
      <c r="C3" s="5"/>
      <c r="D3" s="6"/>
      <c r="E3" s="7"/>
    </row>
    <row r="4" spans="1:5" ht="18" customHeight="1">
      <c r="A4" s="8">
        <v>6000</v>
      </c>
      <c r="B4" s="9" t="s">
        <v>3</v>
      </c>
      <c r="C4" s="6">
        <v>400561.75</v>
      </c>
      <c r="D4" s="6">
        <v>399918.33</v>
      </c>
      <c r="E4" s="7">
        <f>1725*256.4</f>
        <v>442289.99999999994</v>
      </c>
    </row>
    <row r="5" spans="1:5" ht="18" customHeight="1">
      <c r="A5" s="8" t="s">
        <v>4</v>
      </c>
      <c r="B5" s="9" t="s">
        <v>5</v>
      </c>
      <c r="C5" s="6"/>
      <c r="D5" s="6">
        <v>214.09</v>
      </c>
      <c r="E5" s="7"/>
    </row>
    <row r="6" spans="1:5" ht="18" customHeight="1">
      <c r="A6" s="10">
        <v>6005</v>
      </c>
      <c r="B6" s="9" t="s">
        <v>6</v>
      </c>
      <c r="C6" s="6">
        <v>5000</v>
      </c>
      <c r="D6" s="6">
        <v>9919.25</v>
      </c>
      <c r="E6" s="7">
        <v>5000</v>
      </c>
    </row>
    <row r="7" spans="1:5" ht="18" customHeight="1">
      <c r="A7" s="10">
        <v>6015</v>
      </c>
      <c r="B7" s="9" t="s">
        <v>145</v>
      </c>
      <c r="C7" s="6"/>
      <c r="D7" s="6">
        <v>883.85</v>
      </c>
      <c r="E7" s="7">
        <f>E35</f>
        <v>1300</v>
      </c>
    </row>
    <row r="8" spans="1:5" ht="18" customHeight="1">
      <c r="A8" s="10">
        <v>6020</v>
      </c>
      <c r="B8" s="9" t="s">
        <v>7</v>
      </c>
      <c r="C8" s="6">
        <v>50</v>
      </c>
      <c r="D8" s="6">
        <v>61.36</v>
      </c>
      <c r="E8" s="7">
        <v>60</v>
      </c>
    </row>
    <row r="9" spans="1:5" ht="18" customHeight="1">
      <c r="A9" s="32" t="s">
        <v>8</v>
      </c>
      <c r="B9" s="33"/>
      <c r="C9" s="11">
        <f>SUM(C4:C8)</f>
        <v>405611.75</v>
      </c>
      <c r="D9" s="11">
        <f>SUM(D4:D8)</f>
        <v>410996.88</v>
      </c>
      <c r="E9" s="12">
        <f>SUM(E4:E8)</f>
        <v>448649.99999999994</v>
      </c>
    </row>
    <row r="10" spans="1:5" ht="18" customHeight="1">
      <c r="A10" s="41" t="s">
        <v>9</v>
      </c>
      <c r="B10" s="42"/>
      <c r="C10" s="5"/>
      <c r="D10" s="6"/>
      <c r="E10" s="7"/>
    </row>
    <row r="11" spans="1:5" ht="18" customHeight="1">
      <c r="A11" s="39" t="s">
        <v>10</v>
      </c>
      <c r="B11" s="40"/>
      <c r="C11" s="5"/>
      <c r="D11" s="6"/>
      <c r="E11" s="7"/>
    </row>
    <row r="12" spans="1:5" ht="18" customHeight="1">
      <c r="A12" s="8">
        <v>7000</v>
      </c>
      <c r="B12" s="13" t="s">
        <v>11</v>
      </c>
      <c r="C12" s="6">
        <v>14300</v>
      </c>
      <c r="D12" s="6">
        <v>32261.26</v>
      </c>
      <c r="E12" s="7">
        <v>19000</v>
      </c>
    </row>
    <row r="13" spans="1:5" ht="18" customHeight="1">
      <c r="A13" s="8">
        <v>7002</v>
      </c>
      <c r="B13" s="13" t="s">
        <v>12</v>
      </c>
      <c r="C13" s="6">
        <v>3790</v>
      </c>
      <c r="D13" s="6">
        <v>3790</v>
      </c>
      <c r="E13" s="7">
        <v>4000</v>
      </c>
    </row>
    <row r="14" spans="1:5" ht="18" customHeight="1">
      <c r="A14" s="8">
        <v>7003</v>
      </c>
      <c r="B14" s="13" t="s">
        <v>13</v>
      </c>
      <c r="C14" s="6">
        <v>300</v>
      </c>
      <c r="D14" s="6">
        <v>0</v>
      </c>
      <c r="E14" s="7">
        <v>300</v>
      </c>
    </row>
    <row r="15" spans="1:5" ht="18" customHeight="1">
      <c r="A15" s="10">
        <v>7004</v>
      </c>
      <c r="B15" s="13" t="s">
        <v>14</v>
      </c>
      <c r="C15" s="6">
        <v>15000</v>
      </c>
      <c r="D15" s="6">
        <v>7282</v>
      </c>
      <c r="E15" s="7">
        <v>12000</v>
      </c>
    </row>
    <row r="16" spans="1:5" ht="18" customHeight="1">
      <c r="A16" s="8">
        <v>7005</v>
      </c>
      <c r="B16" s="9" t="s">
        <v>15</v>
      </c>
      <c r="C16" s="6">
        <v>12500</v>
      </c>
      <c r="D16" s="6">
        <v>5055.09</v>
      </c>
      <c r="E16" s="7">
        <v>15000</v>
      </c>
    </row>
    <row r="17" spans="1:5" ht="18" customHeight="1">
      <c r="A17" s="8" t="s">
        <v>132</v>
      </c>
      <c r="B17" s="9" t="s">
        <v>146</v>
      </c>
      <c r="C17" s="6"/>
      <c r="D17" s="6"/>
      <c r="E17" s="7">
        <v>3235</v>
      </c>
    </row>
    <row r="18" spans="1:5" ht="18" customHeight="1">
      <c r="A18" s="8" t="s">
        <v>147</v>
      </c>
      <c r="B18" s="13" t="s">
        <v>148</v>
      </c>
      <c r="C18" s="6">
        <v>3000</v>
      </c>
      <c r="D18" s="6">
        <v>2540</v>
      </c>
      <c r="E18" s="7">
        <v>2692</v>
      </c>
    </row>
    <row r="19" spans="1:5" ht="18" customHeight="1">
      <c r="A19" s="8">
        <v>7015</v>
      </c>
      <c r="B19" s="13" t="s">
        <v>16</v>
      </c>
      <c r="C19" s="6">
        <v>200</v>
      </c>
      <c r="D19" s="6">
        <v>0</v>
      </c>
      <c r="E19" s="7">
        <v>200</v>
      </c>
    </row>
    <row r="20" spans="1:5" ht="18" customHeight="1">
      <c r="A20" s="8">
        <v>7016</v>
      </c>
      <c r="B20" s="13" t="s">
        <v>17</v>
      </c>
      <c r="C20" s="6"/>
      <c r="D20" s="6"/>
      <c r="E20" s="7">
        <v>25</v>
      </c>
    </row>
    <row r="21" spans="1:5" ht="18" customHeight="1">
      <c r="A21" s="8">
        <v>7017</v>
      </c>
      <c r="B21" s="13" t="s">
        <v>18</v>
      </c>
      <c r="C21" s="6">
        <v>25</v>
      </c>
      <c r="D21" s="6">
        <v>25</v>
      </c>
      <c r="E21" s="7">
        <v>25</v>
      </c>
    </row>
    <row r="22" spans="1:5" ht="18" customHeight="1">
      <c r="A22" s="8">
        <v>7018</v>
      </c>
      <c r="B22" s="13" t="s">
        <v>19</v>
      </c>
      <c r="C22" s="6">
        <v>23000</v>
      </c>
      <c r="D22" s="6">
        <v>23455.19</v>
      </c>
      <c r="E22" s="7">
        <v>27000</v>
      </c>
    </row>
    <row r="23" spans="1:5" ht="18" customHeight="1">
      <c r="A23" s="8">
        <v>7020</v>
      </c>
      <c r="B23" s="9" t="s">
        <v>20</v>
      </c>
      <c r="C23" s="6">
        <v>1000</v>
      </c>
      <c r="D23" s="6">
        <v>0</v>
      </c>
      <c r="E23" s="7">
        <v>1000</v>
      </c>
    </row>
    <row r="24" spans="1:5" ht="18" customHeight="1">
      <c r="A24" s="8">
        <v>7021</v>
      </c>
      <c r="B24" s="9" t="s">
        <v>21</v>
      </c>
      <c r="C24" s="6">
        <v>1500</v>
      </c>
      <c r="D24" s="6">
        <v>1200.3</v>
      </c>
      <c r="E24" s="7">
        <v>0</v>
      </c>
    </row>
    <row r="25" spans="1:5" ht="18" customHeight="1">
      <c r="A25" s="8">
        <v>7022</v>
      </c>
      <c r="B25" s="9" t="s">
        <v>22</v>
      </c>
      <c r="C25" s="6">
        <v>2300</v>
      </c>
      <c r="D25" s="6">
        <v>2291</v>
      </c>
      <c r="E25" s="7">
        <v>2500</v>
      </c>
    </row>
    <row r="26" spans="1:5" ht="18" customHeight="1">
      <c r="A26" s="8" t="s">
        <v>149</v>
      </c>
      <c r="B26" s="9" t="s">
        <v>150</v>
      </c>
      <c r="C26" s="6">
        <v>3500</v>
      </c>
      <c r="D26" s="6">
        <v>1525.28</v>
      </c>
      <c r="E26" s="7">
        <v>3500</v>
      </c>
    </row>
    <row r="27" spans="1:5" ht="18" customHeight="1">
      <c r="A27" s="8" t="s">
        <v>151</v>
      </c>
      <c r="B27" s="9" t="s">
        <v>152</v>
      </c>
      <c r="C27" s="6">
        <v>2000</v>
      </c>
      <c r="D27" s="6">
        <v>623.61</v>
      </c>
      <c r="E27" s="7">
        <v>1000</v>
      </c>
    </row>
    <row r="28" spans="1:5" ht="18" customHeight="1">
      <c r="A28" s="8">
        <v>7030</v>
      </c>
      <c r="B28" s="9" t="s">
        <v>23</v>
      </c>
      <c r="C28" s="6">
        <v>2700</v>
      </c>
      <c r="D28" s="6">
        <v>1662.14</v>
      </c>
      <c r="E28" s="7">
        <v>3000</v>
      </c>
    </row>
    <row r="29" spans="1:5" ht="18" customHeight="1">
      <c r="A29" s="8">
        <v>7050</v>
      </c>
      <c r="B29" s="9" t="s">
        <v>24</v>
      </c>
      <c r="C29" s="6">
        <v>1000</v>
      </c>
      <c r="D29" s="6">
        <v>1220</v>
      </c>
      <c r="E29" s="7">
        <v>1500</v>
      </c>
    </row>
    <row r="30" spans="1:5" ht="18" customHeight="1">
      <c r="A30" s="8">
        <v>7100</v>
      </c>
      <c r="B30" s="9" t="s">
        <v>25</v>
      </c>
      <c r="C30" s="6">
        <v>45042</v>
      </c>
      <c r="D30" s="6">
        <v>44096</v>
      </c>
      <c r="E30" s="7">
        <v>49200</v>
      </c>
    </row>
    <row r="31" spans="1:5" ht="18" customHeight="1">
      <c r="A31" s="8">
        <v>7105</v>
      </c>
      <c r="B31" s="13" t="s">
        <v>153</v>
      </c>
      <c r="C31" s="6"/>
      <c r="D31" s="6">
        <v>1095.5</v>
      </c>
      <c r="E31" s="7">
        <v>0</v>
      </c>
    </row>
    <row r="32" spans="1:5" ht="18" customHeight="1">
      <c r="A32" s="8">
        <v>7106</v>
      </c>
      <c r="B32" s="9" t="s">
        <v>26</v>
      </c>
      <c r="C32" s="6"/>
      <c r="D32" s="6">
        <v>0</v>
      </c>
      <c r="E32" s="7">
        <v>200</v>
      </c>
    </row>
    <row r="33" spans="1:5" ht="18" customHeight="1">
      <c r="A33" s="10" t="s">
        <v>27</v>
      </c>
      <c r="B33" s="9" t="s">
        <v>28</v>
      </c>
      <c r="C33" s="6">
        <v>13750</v>
      </c>
      <c r="D33" s="6">
        <v>12455</v>
      </c>
      <c r="E33" s="7">
        <v>14500</v>
      </c>
    </row>
    <row r="34" spans="1:5" ht="18" customHeight="1">
      <c r="A34" s="10" t="s">
        <v>29</v>
      </c>
      <c r="B34" s="9" t="s">
        <v>30</v>
      </c>
      <c r="C34" s="6">
        <v>950.08</v>
      </c>
      <c r="D34" s="6">
        <v>950.08</v>
      </c>
      <c r="E34" s="7">
        <v>1000</v>
      </c>
    </row>
    <row r="35" spans="1:5" ht="18" customHeight="1">
      <c r="A35" s="10" t="s">
        <v>31</v>
      </c>
      <c r="B35" s="9" t="s">
        <v>154</v>
      </c>
      <c r="C35" s="6"/>
      <c r="D35" s="6">
        <v>1259.81</v>
      </c>
      <c r="E35" s="7">
        <v>1300</v>
      </c>
    </row>
    <row r="36" spans="1:5" ht="18" customHeight="1">
      <c r="A36" s="32" t="s">
        <v>32</v>
      </c>
      <c r="B36" s="33"/>
      <c r="C36" s="11">
        <f>SUM(C12:C35)</f>
        <v>145857.07999999999</v>
      </c>
      <c r="D36" s="11">
        <f>SUM(D12:D35)</f>
        <v>142787.25999999998</v>
      </c>
      <c r="E36" s="12">
        <f>SUM(E12:E35)</f>
        <v>162177</v>
      </c>
    </row>
    <row r="37" spans="1:5" ht="18" customHeight="1">
      <c r="A37" s="39" t="s">
        <v>33</v>
      </c>
      <c r="B37" s="40"/>
      <c r="C37" s="14"/>
      <c r="D37" s="14"/>
      <c r="E37" s="15"/>
    </row>
    <row r="38" spans="1:5" ht="18" customHeight="1">
      <c r="A38" s="8">
        <v>7500</v>
      </c>
      <c r="B38" s="13" t="s">
        <v>155</v>
      </c>
      <c r="C38" s="6">
        <v>0</v>
      </c>
      <c r="D38" s="6"/>
      <c r="E38" s="16">
        <v>0</v>
      </c>
    </row>
    <row r="39" spans="1:5" ht="18" customHeight="1">
      <c r="A39" s="8">
        <v>7502</v>
      </c>
      <c r="B39" s="13" t="s">
        <v>156</v>
      </c>
      <c r="C39" s="6">
        <v>750</v>
      </c>
      <c r="D39" s="6">
        <v>1000</v>
      </c>
      <c r="E39" s="7">
        <v>750</v>
      </c>
    </row>
    <row r="40" spans="1:5" ht="18" customHeight="1">
      <c r="A40" s="32" t="s">
        <v>34</v>
      </c>
      <c r="B40" s="33"/>
      <c r="C40" s="11">
        <f>SUM(C38:C39)</f>
        <v>750</v>
      </c>
      <c r="D40" s="11">
        <f>SUM(D38:D39)</f>
        <v>1000</v>
      </c>
      <c r="E40" s="12">
        <f>SUM(E38:E39)</f>
        <v>750</v>
      </c>
    </row>
    <row r="41" spans="1:5" ht="18" customHeight="1">
      <c r="A41" s="39" t="s">
        <v>35</v>
      </c>
      <c r="B41" s="40"/>
      <c r="C41" s="5"/>
      <c r="D41" s="6"/>
      <c r="E41" s="7"/>
    </row>
    <row r="42" spans="1:5" ht="18" customHeight="1">
      <c r="A42" s="8">
        <v>8000</v>
      </c>
      <c r="B42" s="13" t="s">
        <v>36</v>
      </c>
      <c r="C42" s="6">
        <v>3500</v>
      </c>
      <c r="D42" s="6">
        <v>3806.69</v>
      </c>
      <c r="E42" s="7">
        <v>3800</v>
      </c>
    </row>
    <row r="43" spans="1:5" ht="18" customHeight="1">
      <c r="A43" s="8">
        <v>8005</v>
      </c>
      <c r="B43" s="9" t="s">
        <v>37</v>
      </c>
      <c r="C43" s="6">
        <v>500</v>
      </c>
      <c r="D43" s="6">
        <v>739.82</v>
      </c>
      <c r="E43" s="7">
        <v>800</v>
      </c>
    </row>
    <row r="44" spans="1:5" ht="18" customHeight="1">
      <c r="A44" s="8">
        <v>8015</v>
      </c>
      <c r="B44" s="9" t="s">
        <v>38</v>
      </c>
      <c r="C44" s="6">
        <v>550</v>
      </c>
      <c r="D44" s="6">
        <v>705.05</v>
      </c>
      <c r="E44" s="7">
        <v>700</v>
      </c>
    </row>
    <row r="45" spans="1:5" ht="18" customHeight="1">
      <c r="A45" s="10" t="s">
        <v>39</v>
      </c>
      <c r="B45" s="13" t="s">
        <v>40</v>
      </c>
      <c r="C45" s="6">
        <v>43300</v>
      </c>
      <c r="D45" s="6">
        <v>50487.05</v>
      </c>
      <c r="E45" s="7">
        <v>51000</v>
      </c>
    </row>
    <row r="46" spans="1:5" ht="18" customHeight="1">
      <c r="A46" s="10" t="s">
        <v>41</v>
      </c>
      <c r="B46" s="17" t="s">
        <v>42</v>
      </c>
      <c r="C46" s="6">
        <v>6400</v>
      </c>
      <c r="D46" s="6">
        <v>5543.76</v>
      </c>
      <c r="E46" s="7">
        <v>6400</v>
      </c>
    </row>
    <row r="47" spans="1:5" ht="18" customHeight="1">
      <c r="A47" s="10" t="s">
        <v>43</v>
      </c>
      <c r="B47" s="13" t="s">
        <v>44</v>
      </c>
      <c r="C47" s="6">
        <v>4077.1</v>
      </c>
      <c r="D47" s="6">
        <v>1223.1300000000001</v>
      </c>
      <c r="E47" s="7">
        <v>4100</v>
      </c>
    </row>
    <row r="48" spans="1:5" ht="18" customHeight="1">
      <c r="A48" s="32" t="s">
        <v>45</v>
      </c>
      <c r="B48" s="33"/>
      <c r="C48" s="11">
        <f>SUM(C42:C47)</f>
        <v>58327.1</v>
      </c>
      <c r="D48" s="11">
        <f>SUM(D42:D47)</f>
        <v>62505.5</v>
      </c>
      <c r="E48" s="12">
        <f>SUM(E42:E47)</f>
        <v>66800</v>
      </c>
    </row>
    <row r="49" spans="1:5" ht="18" customHeight="1">
      <c r="A49" s="39" t="s">
        <v>46</v>
      </c>
      <c r="B49" s="40"/>
      <c r="C49" s="5"/>
      <c r="D49" s="6"/>
      <c r="E49" s="7"/>
    </row>
    <row r="50" spans="1:5" ht="18" customHeight="1">
      <c r="A50" s="8">
        <v>9000</v>
      </c>
      <c r="B50" s="13" t="s">
        <v>47</v>
      </c>
      <c r="C50" s="6">
        <v>78000</v>
      </c>
      <c r="D50" s="6">
        <v>74773.5</v>
      </c>
      <c r="E50" s="7">
        <v>84100</v>
      </c>
    </row>
    <row r="51" spans="1:5" ht="18" customHeight="1">
      <c r="A51" s="8">
        <v>9010</v>
      </c>
      <c r="B51" s="9" t="s">
        <v>48</v>
      </c>
      <c r="C51" s="6">
        <v>4500</v>
      </c>
      <c r="D51" s="6">
        <v>7126.54</v>
      </c>
      <c r="E51" s="7">
        <v>5100</v>
      </c>
    </row>
    <row r="52" spans="1:5" ht="18" customHeight="1">
      <c r="A52" s="8">
        <v>9015</v>
      </c>
      <c r="B52" s="9" t="s">
        <v>49</v>
      </c>
      <c r="C52" s="6">
        <v>400</v>
      </c>
      <c r="D52" s="6">
        <v>840</v>
      </c>
      <c r="E52" s="7">
        <v>400</v>
      </c>
    </row>
    <row r="53" spans="1:5" ht="18" customHeight="1">
      <c r="A53" s="8">
        <v>9020</v>
      </c>
      <c r="B53" s="9" t="s">
        <v>50</v>
      </c>
      <c r="C53" s="6">
        <v>3500</v>
      </c>
      <c r="D53" s="6">
        <v>3360.97</v>
      </c>
      <c r="E53" s="7">
        <v>2400</v>
      </c>
    </row>
    <row r="54" spans="1:5" ht="18" customHeight="1">
      <c r="A54" s="8">
        <v>9025</v>
      </c>
      <c r="B54" s="9" t="s">
        <v>51</v>
      </c>
      <c r="C54" s="6">
        <v>3500</v>
      </c>
      <c r="D54" s="6">
        <v>1980.71</v>
      </c>
      <c r="E54" s="7">
        <v>2000</v>
      </c>
    </row>
    <row r="55" spans="1:5" ht="18" customHeight="1">
      <c r="A55" s="10" t="s">
        <v>52</v>
      </c>
      <c r="B55" s="9" t="s">
        <v>53</v>
      </c>
      <c r="C55" s="6">
        <v>1000</v>
      </c>
      <c r="D55" s="6">
        <v>1352.86</v>
      </c>
      <c r="E55" s="7">
        <v>1000</v>
      </c>
    </row>
    <row r="56" spans="1:5" ht="18" customHeight="1">
      <c r="A56" s="10"/>
      <c r="B56" s="9"/>
      <c r="C56" s="6"/>
      <c r="D56" s="6"/>
      <c r="E56" s="7"/>
    </row>
    <row r="57" spans="1:5" ht="18" customHeight="1">
      <c r="A57" s="32" t="s">
        <v>54</v>
      </c>
      <c r="B57" s="33"/>
      <c r="C57" s="11">
        <f>SUM(C50:C56)</f>
        <v>90900</v>
      </c>
      <c r="D57" s="11">
        <f>SUM(D50:D56)</f>
        <v>89434.58</v>
      </c>
      <c r="E57" s="12">
        <f>SUM(E50:E56)</f>
        <v>95000</v>
      </c>
    </row>
    <row r="58" spans="1:5" ht="18" customHeight="1">
      <c r="A58" s="39" t="s">
        <v>55</v>
      </c>
      <c r="B58" s="40"/>
      <c r="C58" s="5"/>
      <c r="D58" s="6"/>
      <c r="E58" s="7"/>
    </row>
    <row r="59" spans="1:5" ht="18" customHeight="1">
      <c r="A59" s="10">
        <v>9500</v>
      </c>
      <c r="B59" s="13" t="s">
        <v>56</v>
      </c>
      <c r="C59" s="6">
        <v>46500</v>
      </c>
      <c r="D59" s="6">
        <v>45226.39</v>
      </c>
      <c r="E59" s="7">
        <v>50000</v>
      </c>
    </row>
    <row r="60" spans="1:5" ht="18" customHeight="1">
      <c r="A60" s="8">
        <v>9510</v>
      </c>
      <c r="B60" s="9" t="s">
        <v>57</v>
      </c>
      <c r="C60" s="6">
        <v>3700</v>
      </c>
      <c r="D60" s="6">
        <v>3667.08</v>
      </c>
      <c r="E60" s="7">
        <v>3800</v>
      </c>
    </row>
    <row r="61" spans="1:5" ht="18" customHeight="1">
      <c r="A61" s="8">
        <v>9515</v>
      </c>
      <c r="B61" s="9" t="s">
        <v>50</v>
      </c>
      <c r="C61" s="6">
        <v>1000</v>
      </c>
      <c r="D61" s="6">
        <v>706</v>
      </c>
      <c r="E61" s="7">
        <v>1000</v>
      </c>
    </row>
    <row r="62" spans="1:5" ht="18" customHeight="1">
      <c r="A62" s="8">
        <v>9520</v>
      </c>
      <c r="B62" s="9" t="s">
        <v>51</v>
      </c>
      <c r="C62" s="6">
        <v>1000</v>
      </c>
      <c r="D62" s="6">
        <v>162.84</v>
      </c>
      <c r="E62" s="7">
        <v>750</v>
      </c>
    </row>
    <row r="63" spans="1:5" ht="18" customHeight="1">
      <c r="A63" s="8">
        <v>9525</v>
      </c>
      <c r="B63" s="9" t="s">
        <v>58</v>
      </c>
      <c r="C63" s="6">
        <v>500</v>
      </c>
      <c r="D63" s="6">
        <v>332.13</v>
      </c>
      <c r="E63" s="7">
        <v>400</v>
      </c>
    </row>
    <row r="64" spans="1:5" ht="18" customHeight="1">
      <c r="A64" s="8">
        <v>9535</v>
      </c>
      <c r="B64" s="9" t="s">
        <v>59</v>
      </c>
      <c r="C64" s="6">
        <v>450</v>
      </c>
      <c r="D64" s="6">
        <v>476.22</v>
      </c>
      <c r="E64" s="7">
        <v>500</v>
      </c>
    </row>
    <row r="65" spans="1:5" ht="18" customHeight="1">
      <c r="A65" s="32" t="s">
        <v>60</v>
      </c>
      <c r="B65" s="33"/>
      <c r="C65" s="11">
        <f>SUM(C59:C64)</f>
        <v>53150</v>
      </c>
      <c r="D65" s="11">
        <f>SUM(D59:D64)</f>
        <v>50570.659999999996</v>
      </c>
      <c r="E65" s="12">
        <f>SUM(E59:E64)</f>
        <v>56450</v>
      </c>
    </row>
    <row r="66" spans="1:5" ht="18" customHeight="1">
      <c r="A66" s="49" t="s">
        <v>61</v>
      </c>
      <c r="B66" s="50"/>
      <c r="C66" s="14"/>
      <c r="D66" s="14"/>
      <c r="E66" s="15"/>
    </row>
    <row r="67" spans="1:5" ht="18" customHeight="1">
      <c r="A67" s="18" t="s">
        <v>62</v>
      </c>
      <c r="B67" s="9" t="s">
        <v>63</v>
      </c>
      <c r="C67" s="6">
        <v>5000</v>
      </c>
      <c r="D67" s="6"/>
      <c r="E67" s="7">
        <v>5000</v>
      </c>
    </row>
    <row r="68" spans="1:5" ht="18" customHeight="1">
      <c r="A68" s="18" t="s">
        <v>62</v>
      </c>
      <c r="B68" s="9" t="s">
        <v>64</v>
      </c>
      <c r="C68" s="6"/>
      <c r="D68" s="6"/>
      <c r="E68" s="7"/>
    </row>
    <row r="69" spans="1:5" ht="18" customHeight="1">
      <c r="A69" s="18" t="s">
        <v>62</v>
      </c>
      <c r="B69" s="9" t="s">
        <v>65</v>
      </c>
      <c r="C69" s="6"/>
      <c r="D69" s="6"/>
      <c r="E69" s="7"/>
    </row>
    <row r="70" spans="1:5" ht="18" customHeight="1">
      <c r="A70" s="18" t="s">
        <v>62</v>
      </c>
      <c r="B70" s="9" t="s">
        <v>66</v>
      </c>
      <c r="C70" s="6"/>
      <c r="D70" s="6"/>
      <c r="E70" s="7"/>
    </row>
    <row r="71" spans="1:5" ht="18" customHeight="1">
      <c r="A71" s="51" t="s">
        <v>67</v>
      </c>
      <c r="B71" s="33"/>
      <c r="C71" s="11">
        <f>SUM(C67:C69)</f>
        <v>5000</v>
      </c>
      <c r="D71" s="11">
        <f>SUM(D67:D70)</f>
        <v>0</v>
      </c>
      <c r="E71" s="12">
        <f>SUM(E67:E69)</f>
        <v>5000</v>
      </c>
    </row>
    <row r="72" spans="1:5" ht="18" customHeight="1">
      <c r="A72" s="39" t="s">
        <v>68</v>
      </c>
      <c r="B72" s="40"/>
      <c r="C72" s="5"/>
      <c r="D72" s="6"/>
      <c r="E72" s="7"/>
    </row>
    <row r="73" spans="1:5" ht="18" customHeight="1">
      <c r="A73" s="8">
        <v>8500</v>
      </c>
      <c r="B73" s="9" t="s">
        <v>69</v>
      </c>
      <c r="C73" s="6">
        <v>5000</v>
      </c>
      <c r="D73" s="6">
        <v>10749.69</v>
      </c>
      <c r="E73" s="7">
        <v>10000</v>
      </c>
    </row>
    <row r="74" spans="1:5" ht="18" customHeight="1">
      <c r="A74" s="8">
        <v>8505</v>
      </c>
      <c r="B74" s="13" t="s">
        <v>70</v>
      </c>
      <c r="C74" s="6">
        <v>16000</v>
      </c>
      <c r="D74" s="6">
        <v>9755.9</v>
      </c>
      <c r="E74" s="7">
        <v>16000</v>
      </c>
    </row>
    <row r="75" spans="1:5" ht="18" customHeight="1">
      <c r="A75" s="8">
        <v>8510</v>
      </c>
      <c r="B75" s="9" t="s">
        <v>71</v>
      </c>
      <c r="C75" s="6">
        <v>7500</v>
      </c>
      <c r="D75" s="6">
        <v>12365</v>
      </c>
      <c r="E75" s="7">
        <v>12500</v>
      </c>
    </row>
    <row r="76" spans="1:5" ht="18" customHeight="1">
      <c r="A76" s="8">
        <v>8515</v>
      </c>
      <c r="B76" s="13" t="s">
        <v>72</v>
      </c>
      <c r="C76" s="6">
        <v>1500</v>
      </c>
      <c r="D76" s="6">
        <v>304.94</v>
      </c>
      <c r="E76" s="7">
        <v>900</v>
      </c>
    </row>
    <row r="77" spans="1:5" ht="18" customHeight="1">
      <c r="A77" s="10" t="s">
        <v>73</v>
      </c>
      <c r="B77" s="13" t="s">
        <v>74</v>
      </c>
      <c r="C77" s="6">
        <v>1500</v>
      </c>
      <c r="D77" s="6">
        <v>2693.53</v>
      </c>
      <c r="E77" s="7">
        <v>3000</v>
      </c>
    </row>
    <row r="78" spans="1:5" ht="18" customHeight="1">
      <c r="A78" s="8">
        <v>8525</v>
      </c>
      <c r="B78" s="9" t="s">
        <v>75</v>
      </c>
      <c r="C78" s="6">
        <v>4500</v>
      </c>
      <c r="D78" s="6">
        <v>3764.7</v>
      </c>
      <c r="E78" s="7">
        <f>375*12</f>
        <v>4500</v>
      </c>
    </row>
    <row r="79" spans="1:5" ht="18" customHeight="1">
      <c r="A79" s="10" t="s">
        <v>76</v>
      </c>
      <c r="B79" s="9" t="s">
        <v>77</v>
      </c>
      <c r="C79" s="6">
        <v>1500</v>
      </c>
      <c r="D79" s="6">
        <v>1350</v>
      </c>
      <c r="E79" s="7">
        <v>1500</v>
      </c>
    </row>
    <row r="80" spans="1:5" ht="18" customHeight="1">
      <c r="A80" s="8">
        <v>8530</v>
      </c>
      <c r="B80" s="9" t="s">
        <v>78</v>
      </c>
      <c r="C80" s="6">
        <v>400</v>
      </c>
      <c r="D80" s="6">
        <v>53.5</v>
      </c>
      <c r="E80" s="7">
        <v>450</v>
      </c>
    </row>
    <row r="81" spans="1:5" ht="18" customHeight="1">
      <c r="A81" s="10" t="s">
        <v>79</v>
      </c>
      <c r="B81" s="9" t="s">
        <v>80</v>
      </c>
      <c r="C81" s="6">
        <v>3000</v>
      </c>
      <c r="D81" s="6">
        <v>1500.62</v>
      </c>
      <c r="E81" s="7">
        <v>1550</v>
      </c>
    </row>
    <row r="82" spans="1:5" ht="18" customHeight="1">
      <c r="A82" s="8" t="s">
        <v>81</v>
      </c>
      <c r="B82" s="13" t="s">
        <v>82</v>
      </c>
      <c r="C82" s="6">
        <v>1750</v>
      </c>
      <c r="D82" s="6">
        <v>527.5</v>
      </c>
      <c r="E82" s="7">
        <v>1750</v>
      </c>
    </row>
    <row r="83" spans="1:5" ht="18" customHeight="1">
      <c r="A83" s="8" t="s">
        <v>83</v>
      </c>
      <c r="B83" s="9" t="s">
        <v>84</v>
      </c>
      <c r="C83" s="6">
        <v>10000</v>
      </c>
      <c r="D83" s="6">
        <v>14479.46</v>
      </c>
      <c r="E83" s="7">
        <v>10000</v>
      </c>
    </row>
    <row r="84" spans="1:5" ht="18" customHeight="1">
      <c r="A84" s="8" t="s">
        <v>85</v>
      </c>
      <c r="B84" s="13" t="s">
        <v>86</v>
      </c>
      <c r="C84" s="6">
        <v>4000</v>
      </c>
      <c r="D84" s="6">
        <v>3382.31</v>
      </c>
      <c r="E84" s="7">
        <v>4200</v>
      </c>
    </row>
    <row r="85" spans="1:5" ht="18" customHeight="1">
      <c r="A85" s="32" t="s">
        <v>87</v>
      </c>
      <c r="B85" s="33"/>
      <c r="C85" s="11">
        <f>SUM(C73:C84)</f>
        <v>56650</v>
      </c>
      <c r="D85" s="11">
        <f>SUM(D73:D84)</f>
        <v>60927.149999999994</v>
      </c>
      <c r="E85" s="12">
        <f>SUM(E73:E84)</f>
        <v>66350</v>
      </c>
    </row>
    <row r="86" spans="1:5" ht="18" customHeight="1">
      <c r="A86" s="19"/>
      <c r="B86" s="20"/>
      <c r="C86" s="14"/>
      <c r="D86" s="14"/>
      <c r="E86" s="15"/>
    </row>
    <row r="87" spans="1:5" ht="18" customHeight="1">
      <c r="A87" s="32" t="s">
        <v>88</v>
      </c>
      <c r="B87" s="33"/>
      <c r="C87" s="11">
        <f>SUM(C85,C71,C65,C57,C48,C40,C36)</f>
        <v>410634.17999999993</v>
      </c>
      <c r="D87" s="11">
        <f>SUM(D85,D71,D65,D57,D48,D40,D36)</f>
        <v>407225.15</v>
      </c>
      <c r="E87" s="12">
        <f>SUM(E85,E71,E65,E57,E48,E40,E36)</f>
        <v>452527</v>
      </c>
    </row>
    <row r="88" spans="1:5" ht="18" customHeight="1">
      <c r="A88" s="19"/>
      <c r="B88" s="20"/>
      <c r="C88" s="14"/>
      <c r="D88" s="14"/>
      <c r="E88" s="15"/>
    </row>
    <row r="89" spans="1:5" ht="18" customHeight="1">
      <c r="A89" s="44" t="s">
        <v>89</v>
      </c>
      <c r="B89" s="45"/>
      <c r="C89" s="11">
        <f>C9-C87</f>
        <v>-5022.4299999999348</v>
      </c>
      <c r="D89" s="11">
        <f>D9-D87</f>
        <v>3771.7299999999814</v>
      </c>
      <c r="E89" s="12">
        <f>E9-E87</f>
        <v>-3877.0000000000582</v>
      </c>
    </row>
    <row r="90" spans="1:5" ht="18" customHeight="1">
      <c r="A90" s="32" t="s">
        <v>90</v>
      </c>
      <c r="B90" s="33"/>
      <c r="C90" s="21">
        <f>116431.13</f>
        <v>116431.13</v>
      </c>
      <c r="D90" s="22">
        <v>116431.13</v>
      </c>
      <c r="E90" s="23">
        <f>D91</f>
        <v>120202.85999999999</v>
      </c>
    </row>
    <row r="91" spans="1:5" ht="18" customHeight="1" thickBot="1">
      <c r="A91" s="32" t="s">
        <v>91</v>
      </c>
      <c r="B91" s="33"/>
      <c r="C91" s="11">
        <f>C90+C89</f>
        <v>111408.70000000007</v>
      </c>
      <c r="D91" s="11">
        <f>SUM(D89:D90)</f>
        <v>120202.85999999999</v>
      </c>
      <c r="E91" s="12">
        <f>E90+E89</f>
        <v>116325.85999999993</v>
      </c>
    </row>
    <row r="92" spans="1:5" ht="18" customHeight="1" thickBot="1">
      <c r="A92" s="46" t="s">
        <v>92</v>
      </c>
      <c r="B92" s="47"/>
      <c r="C92" s="47"/>
      <c r="D92" s="47"/>
      <c r="E92" s="48"/>
    </row>
    <row r="93" spans="1:5" ht="18" customHeight="1">
      <c r="A93" s="39" t="s">
        <v>93</v>
      </c>
      <c r="B93" s="40"/>
      <c r="C93" s="14"/>
      <c r="D93" s="14"/>
      <c r="E93" s="15"/>
    </row>
    <row r="94" spans="1:5" ht="18" customHeight="1">
      <c r="A94" s="8">
        <v>6100</v>
      </c>
      <c r="B94" s="9" t="s">
        <v>94</v>
      </c>
      <c r="C94" s="6">
        <v>72945.75</v>
      </c>
      <c r="D94" s="6">
        <v>72680.14</v>
      </c>
      <c r="E94" s="7">
        <f>300*256.4</f>
        <v>76920</v>
      </c>
    </row>
    <row r="95" spans="1:5" ht="18" customHeight="1">
      <c r="A95" s="18" t="s">
        <v>62</v>
      </c>
      <c r="B95" s="13" t="s">
        <v>95</v>
      </c>
      <c r="C95" s="6"/>
      <c r="D95" s="6"/>
      <c r="E95" s="7">
        <f>E68</f>
        <v>0</v>
      </c>
    </row>
    <row r="96" spans="1:5" ht="18" customHeight="1">
      <c r="A96" s="10">
        <v>6050</v>
      </c>
      <c r="B96" s="9" t="s">
        <v>96</v>
      </c>
      <c r="C96" s="6"/>
      <c r="D96" s="6">
        <v>0</v>
      </c>
      <c r="E96" s="7"/>
    </row>
    <row r="97" spans="1:5" ht="18" customHeight="1">
      <c r="A97" s="10" t="s">
        <v>97</v>
      </c>
      <c r="B97" s="9" t="s">
        <v>98</v>
      </c>
      <c r="C97" s="6"/>
      <c r="D97" s="6">
        <v>137.91</v>
      </c>
      <c r="E97" s="7">
        <v>100</v>
      </c>
    </row>
    <row r="98" spans="1:5" ht="18" customHeight="1">
      <c r="A98" s="10" t="s">
        <v>99</v>
      </c>
      <c r="B98" s="9" t="s">
        <v>100</v>
      </c>
      <c r="C98" s="6">
        <v>2500</v>
      </c>
      <c r="D98" s="6">
        <v>625</v>
      </c>
      <c r="E98" s="7">
        <v>2500</v>
      </c>
    </row>
    <row r="99" spans="1:5" ht="18" customHeight="1">
      <c r="A99" s="10" t="s">
        <v>101</v>
      </c>
      <c r="B99" s="9" t="s">
        <v>102</v>
      </c>
      <c r="C99" s="6"/>
      <c r="D99" s="6"/>
      <c r="E99" s="7"/>
    </row>
    <row r="100" spans="1:5" ht="18" customHeight="1">
      <c r="A100" s="10" t="s">
        <v>103</v>
      </c>
      <c r="B100" s="9" t="s">
        <v>104</v>
      </c>
      <c r="C100" s="6"/>
      <c r="D100" s="6">
        <v>0</v>
      </c>
      <c r="E100" s="7"/>
    </row>
    <row r="101" spans="1:5" ht="18" customHeight="1">
      <c r="A101" s="32" t="s">
        <v>105</v>
      </c>
      <c r="B101" s="33"/>
      <c r="C101" s="11">
        <f>SUM(C94:C100)</f>
        <v>75445.75</v>
      </c>
      <c r="D101" s="11">
        <f>SUM(D94:D100)</f>
        <v>73443.05</v>
      </c>
      <c r="E101" s="12">
        <f>SUM(E94:E100)</f>
        <v>79520</v>
      </c>
    </row>
    <row r="102" spans="1:5" ht="18" customHeight="1">
      <c r="A102" s="39" t="s">
        <v>106</v>
      </c>
      <c r="B102" s="40"/>
      <c r="C102" s="5"/>
      <c r="D102" s="6"/>
      <c r="E102" s="7"/>
    </row>
    <row r="103" spans="1:5" ht="18" customHeight="1">
      <c r="A103" s="10" t="s">
        <v>107</v>
      </c>
      <c r="B103" s="9" t="s">
        <v>108</v>
      </c>
      <c r="C103" s="6">
        <v>31500</v>
      </c>
      <c r="D103" s="6">
        <v>21595</v>
      </c>
      <c r="E103" s="7">
        <v>80000</v>
      </c>
    </row>
    <row r="104" spans="1:5" ht="18" customHeight="1">
      <c r="A104" s="10">
        <v>10505</v>
      </c>
      <c r="B104" s="9" t="s">
        <v>109</v>
      </c>
      <c r="C104" s="6">
        <v>25000</v>
      </c>
      <c r="D104" s="6">
        <v>0</v>
      </c>
      <c r="E104" s="7">
        <v>25000</v>
      </c>
    </row>
    <row r="105" spans="1:5" ht="18" customHeight="1">
      <c r="A105" s="10">
        <v>10515</v>
      </c>
      <c r="B105" s="9" t="s">
        <v>110</v>
      </c>
      <c r="C105" s="6">
        <v>17500</v>
      </c>
      <c r="D105" s="6">
        <v>7381.86</v>
      </c>
      <c r="E105" s="7">
        <v>15000</v>
      </c>
    </row>
    <row r="106" spans="1:5" ht="18" customHeight="1">
      <c r="A106" s="10">
        <v>10525</v>
      </c>
      <c r="B106" s="9" t="s">
        <v>111</v>
      </c>
      <c r="C106" s="6"/>
      <c r="D106" s="6">
        <v>0</v>
      </c>
      <c r="E106" s="7"/>
    </row>
    <row r="107" spans="1:5" ht="18" customHeight="1">
      <c r="A107" s="10">
        <v>10530</v>
      </c>
      <c r="B107" s="13" t="s">
        <v>112</v>
      </c>
      <c r="C107" s="6">
        <v>19000</v>
      </c>
      <c r="D107" s="6">
        <v>22207.14</v>
      </c>
      <c r="E107" s="7">
        <v>5000</v>
      </c>
    </row>
    <row r="108" spans="1:5" ht="18" customHeight="1">
      <c r="A108" s="32" t="s">
        <v>113</v>
      </c>
      <c r="B108" s="33"/>
      <c r="C108" s="11">
        <f>SUM(C103:C107)</f>
        <v>93000</v>
      </c>
      <c r="D108" s="11">
        <f>SUM(D103:D107)</f>
        <v>51184</v>
      </c>
      <c r="E108" s="12">
        <f>SUM(E103:E107)</f>
        <v>125000</v>
      </c>
    </row>
    <row r="109" spans="1:5" ht="18" customHeight="1">
      <c r="A109" s="19"/>
      <c r="B109" s="20"/>
      <c r="C109" s="14"/>
      <c r="D109" s="14"/>
      <c r="E109" s="15"/>
    </row>
    <row r="110" spans="1:5" ht="18" customHeight="1">
      <c r="A110" s="32" t="s">
        <v>114</v>
      </c>
      <c r="B110" s="33"/>
      <c r="C110" s="22">
        <f>C101-C108</f>
        <v>-17554.25</v>
      </c>
      <c r="D110" s="22">
        <f>D101-D108</f>
        <v>22259.050000000003</v>
      </c>
      <c r="E110" s="23">
        <f>E101-E108</f>
        <v>-45480</v>
      </c>
    </row>
    <row r="111" spans="1:5" ht="18" customHeight="1">
      <c r="A111" s="32" t="s">
        <v>90</v>
      </c>
      <c r="B111" s="33"/>
      <c r="C111" s="11">
        <v>76421.52</v>
      </c>
      <c r="D111" s="11">
        <v>76421.52</v>
      </c>
      <c r="E111" s="12">
        <f>D112</f>
        <v>98680.57</v>
      </c>
    </row>
    <row r="112" spans="1:5" ht="18" customHeight="1" thickBot="1">
      <c r="A112" s="32" t="s">
        <v>91</v>
      </c>
      <c r="B112" s="33"/>
      <c r="C112" s="11">
        <f>SUM(C110:C111)</f>
        <v>58867.270000000004</v>
      </c>
      <c r="D112" s="11">
        <f>SUM(D110:D111)</f>
        <v>98680.57</v>
      </c>
      <c r="E112" s="12">
        <f>SUM(E110:E111)</f>
        <v>53200.570000000007</v>
      </c>
    </row>
    <row r="113" spans="1:5" ht="18" customHeight="1" thickBot="1">
      <c r="A113" s="43" t="s">
        <v>115</v>
      </c>
      <c r="B113" s="37"/>
      <c r="C113" s="37"/>
      <c r="D113" s="37"/>
      <c r="E113" s="38"/>
    </row>
    <row r="114" spans="1:5" ht="18" customHeight="1">
      <c r="A114" s="39" t="s">
        <v>116</v>
      </c>
      <c r="B114" s="40"/>
      <c r="C114" s="14"/>
      <c r="D114" s="14"/>
      <c r="E114" s="15"/>
    </row>
    <row r="115" spans="1:5" ht="18" customHeight="1">
      <c r="A115" s="8">
        <v>6200</v>
      </c>
      <c r="B115" s="13" t="s">
        <v>117</v>
      </c>
      <c r="C115" s="6">
        <v>19196.25</v>
      </c>
      <c r="D115" s="6">
        <v>19150.53</v>
      </c>
      <c r="E115" s="7">
        <f>175*256.4</f>
        <v>44869.999999999993</v>
      </c>
    </row>
    <row r="116" spans="1:5" ht="18" customHeight="1">
      <c r="A116" s="18" t="s">
        <v>62</v>
      </c>
      <c r="B116" s="13" t="s">
        <v>118</v>
      </c>
      <c r="C116" s="6">
        <f>C69</f>
        <v>0</v>
      </c>
      <c r="D116" s="6"/>
      <c r="E116" s="7">
        <f>E69</f>
        <v>0</v>
      </c>
    </row>
    <row r="117" spans="1:5" ht="18" customHeight="1">
      <c r="A117" s="8">
        <v>6022</v>
      </c>
      <c r="B117" s="9" t="s">
        <v>119</v>
      </c>
      <c r="C117" s="6">
        <v>40</v>
      </c>
      <c r="D117" s="6">
        <v>31.02</v>
      </c>
      <c r="E117" s="7">
        <v>40</v>
      </c>
    </row>
    <row r="118" spans="1:5" ht="18" customHeight="1">
      <c r="A118" s="32" t="s">
        <v>120</v>
      </c>
      <c r="B118" s="33"/>
      <c r="C118" s="11">
        <f>SUM(C115:C117)</f>
        <v>19236.25</v>
      </c>
      <c r="D118" s="11">
        <f>SUM(D115:D117)</f>
        <v>19181.55</v>
      </c>
      <c r="E118" s="12">
        <f>SUM(E115:E117)</f>
        <v>44909.999999999993</v>
      </c>
    </row>
    <row r="119" spans="1:5" ht="18" customHeight="1">
      <c r="A119" s="41" t="s">
        <v>121</v>
      </c>
      <c r="B119" s="42"/>
      <c r="C119" s="5"/>
      <c r="D119" s="6"/>
      <c r="E119" s="7"/>
    </row>
    <row r="120" spans="1:5" ht="18" customHeight="1">
      <c r="A120" s="10" t="s">
        <v>122</v>
      </c>
      <c r="B120" s="9" t="s">
        <v>123</v>
      </c>
      <c r="C120" s="6">
        <v>5000</v>
      </c>
      <c r="D120" s="6">
        <v>5165</v>
      </c>
      <c r="E120" s="7">
        <v>6500</v>
      </c>
    </row>
    <row r="121" spans="1:5" ht="18" customHeight="1">
      <c r="A121" s="10">
        <v>11015</v>
      </c>
      <c r="B121" s="13" t="s">
        <v>157</v>
      </c>
      <c r="C121" s="6">
        <v>3500</v>
      </c>
      <c r="D121" s="6">
        <v>5802.92</v>
      </c>
      <c r="E121" s="7">
        <v>5500</v>
      </c>
    </row>
    <row r="122" spans="1:5" ht="18" customHeight="1">
      <c r="A122" s="10" t="s">
        <v>124</v>
      </c>
      <c r="B122" s="13" t="s">
        <v>125</v>
      </c>
      <c r="C122" s="6">
        <v>5000</v>
      </c>
      <c r="D122" s="6">
        <v>3419.64</v>
      </c>
      <c r="E122" s="7">
        <v>5000</v>
      </c>
    </row>
    <row r="123" spans="1:5" ht="18" customHeight="1">
      <c r="A123" s="10" t="s">
        <v>126</v>
      </c>
      <c r="B123" s="17" t="s">
        <v>127</v>
      </c>
      <c r="C123" s="6">
        <v>6500</v>
      </c>
      <c r="D123" s="6">
        <v>0</v>
      </c>
      <c r="E123" s="7">
        <v>0</v>
      </c>
    </row>
    <row r="124" spans="1:5" ht="18" customHeight="1">
      <c r="A124" s="10"/>
      <c r="B124" s="17"/>
      <c r="C124" s="6"/>
      <c r="D124" s="6"/>
      <c r="E124" s="7"/>
    </row>
    <row r="125" spans="1:5" ht="18" customHeight="1">
      <c r="A125" s="32" t="s">
        <v>128</v>
      </c>
      <c r="B125" s="33"/>
      <c r="C125" s="11">
        <f>SUM(C120:C124)</f>
        <v>20000</v>
      </c>
      <c r="D125" s="11">
        <f>SUM(D120:D124)</f>
        <v>14387.56</v>
      </c>
      <c r="E125" s="12">
        <f>SUM(E120:E124)</f>
        <v>17000</v>
      </c>
    </row>
    <row r="126" spans="1:5" ht="18" customHeight="1">
      <c r="A126" s="19"/>
      <c r="B126" s="20"/>
      <c r="C126" s="14"/>
      <c r="D126" s="14"/>
      <c r="E126" s="15"/>
    </row>
    <row r="127" spans="1:5" ht="18" customHeight="1">
      <c r="A127" s="32" t="s">
        <v>129</v>
      </c>
      <c r="B127" s="33"/>
      <c r="C127" s="22">
        <f>C118-C125</f>
        <v>-763.75</v>
      </c>
      <c r="D127" s="22">
        <f>D118-D125</f>
        <v>4793.99</v>
      </c>
      <c r="E127" s="23">
        <f>E118-E125</f>
        <v>27909.999999999993</v>
      </c>
    </row>
    <row r="128" spans="1:5" ht="18" customHeight="1">
      <c r="A128" s="32" t="s">
        <v>90</v>
      </c>
      <c r="B128" s="33"/>
      <c r="C128" s="11">
        <v>160769.19</v>
      </c>
      <c r="D128" s="11">
        <v>160769.19</v>
      </c>
      <c r="E128" s="12">
        <f>D129</f>
        <v>165563.18</v>
      </c>
    </row>
    <row r="129" spans="1:5" ht="18" customHeight="1" thickBot="1">
      <c r="A129" s="34" t="s">
        <v>91</v>
      </c>
      <c r="B129" s="35"/>
      <c r="C129" s="24">
        <f>C128+C127</f>
        <v>160005.44</v>
      </c>
      <c r="D129" s="24">
        <f>SUM(D127:D128)</f>
        <v>165563.18</v>
      </c>
      <c r="E129" s="25">
        <f>SUM(E127:E128)</f>
        <v>193473.18</v>
      </c>
    </row>
    <row r="130" spans="1:5" ht="18" customHeight="1" thickBot="1">
      <c r="A130" s="36" t="s">
        <v>130</v>
      </c>
      <c r="B130" s="37"/>
      <c r="C130" s="37"/>
      <c r="D130" s="37"/>
      <c r="E130" s="38"/>
    </row>
    <row r="131" spans="1:5" ht="18" customHeight="1">
      <c r="A131" s="39" t="s">
        <v>131</v>
      </c>
      <c r="B131" s="40"/>
      <c r="C131" s="14"/>
      <c r="D131" s="14"/>
      <c r="E131" s="15"/>
    </row>
    <row r="132" spans="1:5" ht="18" customHeight="1">
      <c r="A132" s="10" t="s">
        <v>132</v>
      </c>
      <c r="B132" s="13" t="s">
        <v>133</v>
      </c>
      <c r="C132" s="6"/>
      <c r="D132" s="6"/>
      <c r="E132" s="7">
        <f>G132*G2</f>
        <v>0</v>
      </c>
    </row>
    <row r="133" spans="1:5" ht="18" customHeight="1">
      <c r="A133" s="18" t="s">
        <v>134</v>
      </c>
      <c r="B133" s="13" t="s">
        <v>118</v>
      </c>
      <c r="C133" s="6"/>
      <c r="D133" s="6">
        <f>$D$70</f>
        <v>0</v>
      </c>
      <c r="E133" s="7"/>
    </row>
    <row r="134" spans="1:5" ht="18" customHeight="1">
      <c r="A134" s="10" t="s">
        <v>135</v>
      </c>
      <c r="B134" s="9" t="s">
        <v>136</v>
      </c>
      <c r="C134" s="6"/>
      <c r="D134" s="6"/>
      <c r="E134" s="7"/>
    </row>
    <row r="135" spans="1:5" ht="18" customHeight="1">
      <c r="A135" s="32" t="s">
        <v>137</v>
      </c>
      <c r="B135" s="33"/>
      <c r="C135" s="11">
        <f>SUM(C132:C134)</f>
        <v>0</v>
      </c>
      <c r="D135" s="11">
        <f>SUM(D132:D134)</f>
        <v>0</v>
      </c>
      <c r="E135" s="12">
        <f>SUM(E132:E134)</f>
        <v>0</v>
      </c>
    </row>
    <row r="136" spans="1:5" ht="18" customHeight="1">
      <c r="A136" s="41" t="s">
        <v>138</v>
      </c>
      <c r="B136" s="42"/>
      <c r="C136" s="5"/>
      <c r="D136" s="6"/>
      <c r="E136" s="7"/>
    </row>
    <row r="137" spans="1:5" ht="18" customHeight="1">
      <c r="A137" s="10" t="s">
        <v>122</v>
      </c>
      <c r="B137" s="9" t="s">
        <v>139</v>
      </c>
      <c r="C137" s="6"/>
      <c r="D137" s="6"/>
      <c r="E137" s="7"/>
    </row>
    <row r="138" spans="1:5" ht="18" customHeight="1">
      <c r="A138" s="10"/>
      <c r="B138" s="26"/>
      <c r="C138" s="6"/>
      <c r="D138" s="6"/>
      <c r="E138" s="7"/>
    </row>
    <row r="139" spans="1:5" ht="18" customHeight="1">
      <c r="A139" s="32" t="s">
        <v>140</v>
      </c>
      <c r="B139" s="33"/>
      <c r="C139" s="11">
        <f>SUM(C137:C138)</f>
        <v>0</v>
      </c>
      <c r="D139" s="11">
        <f>SUM(D137:D138)</f>
        <v>0</v>
      </c>
      <c r="E139" s="12">
        <f>SUM(E137:E138)</f>
        <v>0</v>
      </c>
    </row>
    <row r="140" spans="1:5" ht="18" customHeight="1">
      <c r="A140" s="19"/>
      <c r="B140" s="20"/>
      <c r="C140" s="14"/>
      <c r="D140" s="14"/>
      <c r="E140" s="15"/>
    </row>
    <row r="141" spans="1:5" ht="18" customHeight="1">
      <c r="A141" s="32" t="s">
        <v>141</v>
      </c>
      <c r="B141" s="33"/>
      <c r="C141" s="22">
        <f>C135-C139</f>
        <v>0</v>
      </c>
      <c r="D141" s="22">
        <f>D135-D139</f>
        <v>0</v>
      </c>
      <c r="E141" s="23">
        <f>E135-E139</f>
        <v>0</v>
      </c>
    </row>
    <row r="142" spans="1:5" ht="18" customHeight="1">
      <c r="A142" s="32" t="s">
        <v>90</v>
      </c>
      <c r="B142" s="33"/>
      <c r="C142" s="11">
        <v>25000</v>
      </c>
      <c r="D142" s="11">
        <v>25000</v>
      </c>
      <c r="E142" s="12">
        <f>D143</f>
        <v>25000</v>
      </c>
    </row>
    <row r="143" spans="1:5" ht="18" customHeight="1" thickBot="1">
      <c r="A143" s="34" t="s">
        <v>91</v>
      </c>
      <c r="B143" s="35"/>
      <c r="C143" s="24">
        <f>C142+C141</f>
        <v>25000</v>
      </c>
      <c r="D143" s="24">
        <f>SUM(D141:D142)</f>
        <v>25000</v>
      </c>
      <c r="E143" s="25">
        <f>SUM(E141:E142)</f>
        <v>25000</v>
      </c>
    </row>
    <row r="144" spans="1:5" ht="18" customHeight="1">
      <c r="A144" s="27"/>
      <c r="B144" s="28"/>
      <c r="C144" s="29"/>
      <c r="D144" s="30"/>
      <c r="E144" s="30"/>
    </row>
    <row r="145" spans="1:5" ht="18" customHeight="1">
      <c r="A145" s="31"/>
      <c r="B145" s="31"/>
      <c r="C145" s="31"/>
      <c r="D145" s="31"/>
      <c r="E145" s="31"/>
    </row>
  </sheetData>
  <mergeCells count="46">
    <mergeCell ref="A57:B57"/>
    <mergeCell ref="A2:E2"/>
    <mergeCell ref="A3:B3"/>
    <mergeCell ref="A9:B9"/>
    <mergeCell ref="A10:B10"/>
    <mergeCell ref="A11:B11"/>
    <mergeCell ref="A36:B36"/>
    <mergeCell ref="A37:B37"/>
    <mergeCell ref="A40:B40"/>
    <mergeCell ref="A41:B41"/>
    <mergeCell ref="A48:B48"/>
    <mergeCell ref="A49:B49"/>
    <mergeCell ref="A93:B93"/>
    <mergeCell ref="A58:B58"/>
    <mergeCell ref="A65:B65"/>
    <mergeCell ref="A66:B66"/>
    <mergeCell ref="A71:B71"/>
    <mergeCell ref="A72:B72"/>
    <mergeCell ref="A85:B85"/>
    <mergeCell ref="A87:B87"/>
    <mergeCell ref="A89:B89"/>
    <mergeCell ref="A90:B90"/>
    <mergeCell ref="A91:B91"/>
    <mergeCell ref="A92:E92"/>
    <mergeCell ref="A127:B127"/>
    <mergeCell ref="A101:B101"/>
    <mergeCell ref="A102:B102"/>
    <mergeCell ref="A108:B108"/>
    <mergeCell ref="A110:B110"/>
    <mergeCell ref="A111:B111"/>
    <mergeCell ref="A112:B112"/>
    <mergeCell ref="A113:E113"/>
    <mergeCell ref="A114:B114"/>
    <mergeCell ref="A118:B118"/>
    <mergeCell ref="A119:B119"/>
    <mergeCell ref="A125:B125"/>
    <mergeCell ref="A139:B139"/>
    <mergeCell ref="A141:B141"/>
    <mergeCell ref="A142:B142"/>
    <mergeCell ref="A143:B143"/>
    <mergeCell ref="A128:B128"/>
    <mergeCell ref="A129:B129"/>
    <mergeCell ref="A130:E130"/>
    <mergeCell ref="A131:B131"/>
    <mergeCell ref="A135:B135"/>
    <mergeCell ref="A136:B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MBA Budget 2017-2018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Jeff Sella</cp:lastModifiedBy>
  <dcterms:created xsi:type="dcterms:W3CDTF">2017-04-19T20:58:11Z</dcterms:created>
  <dcterms:modified xsi:type="dcterms:W3CDTF">2017-04-20T00:05:31Z</dcterms:modified>
</cp:coreProperties>
</file>